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<sst xmlns="http://schemas.openxmlformats.org/spreadsheetml/2006/main" count="88" uniqueCount="83">
  <si>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>11 litres of soil weighed 10625 grams, for a density of 965.9 grams per litre</t>
  </si>
  <si>
    <t>11 litres of seaweed weighed 4465 grams, for a density of 405.9 grams per litre.</t>
  </si>
  <si>
    <t>Soil Volume, Litres:</t>
  </si>
  <si>
    <t>Seaweed Vol, litres</t>
  </si>
  <si>
    <t>Charcoal Vol, litres</t>
  </si>
  <si>
    <t>Soil weight, kG</t>
  </si>
  <si>
    <t>Seaweed, kG</t>
  </si>
  <si>
    <t>Charcoal %</t>
  </si>
  <si>
    <r>
      <t>Control Pots:</t>
    </r>
    <r>
      <rPr>
        <sz val="10"/>
        <rFont val="Arial"/>
        <family val="0"/>
      </rPr>
      <t xml:space="preserve"> Each Control pot contained 33 litres of soil, to which was added 11 litres of seaweed.</t>
    </r>
  </si>
  <si>
    <r>
      <t>Densities</t>
    </r>
    <r>
      <rPr>
        <sz val="10"/>
        <rFont val="Arial"/>
        <family val="0"/>
      </rPr>
      <t xml:space="preserve">: </t>
    </r>
  </si>
  <si>
    <t>Charcoal Wt, kG</t>
  </si>
  <si>
    <t>Soil:</t>
  </si>
  <si>
    <t>The soil was weathered slate/shale, mixed with glacial gravel/rock, and rotted blocky silicious rock. It was never previously cultivated.</t>
  </si>
  <si>
    <t xml:space="preserve">Pots: </t>
  </si>
  <si>
    <t>11 litres of charcoal made from wood pellets weighed 3,238 gms, for a density of 298.9 gms/litre.</t>
  </si>
  <si>
    <t>Litres Char</t>
  </si>
  <si>
    <t>The pots were random sized car tires, 13", 14" and 15", with one sidewall removed. Open side up.</t>
  </si>
  <si>
    <t>In location, it could not be dug below the 6" depth with a spade, because of contained rock and a tight clay. Soil was tilled to loosen it,</t>
  </si>
  <si>
    <t>Charcoal:</t>
  </si>
  <si>
    <t>Charcoal was made from wood pellets, for uniformity. It was added dry to the soil, with no pre-wetting or "pre-charging" with nutrients.</t>
  </si>
  <si>
    <t>It was made in a stratified downdraft gasifier, operated in a manner where it pyrolyzed the wood pellets, with very little consumption of char.</t>
  </si>
  <si>
    <t>Seaweed:</t>
  </si>
  <si>
    <t>The seaweed was "run of beach", containing a range of seaweeds from sundried, to fresh to partially composted.</t>
  </si>
  <si>
    <t>It was used "as received", with no pre-washing.</t>
  </si>
  <si>
    <t xml:space="preserve">and 33 litres were measured out for for mixing with seaweed and/or charcoal, as indicated anove. </t>
  </si>
  <si>
    <t>pH</t>
  </si>
  <si>
    <t>Actual</t>
  </si>
  <si>
    <t>Rating</t>
  </si>
  <si>
    <t>Organics, %</t>
  </si>
  <si>
    <t>K2O, kg/ha</t>
  </si>
  <si>
    <t>Ca, kg/ha</t>
  </si>
  <si>
    <t>P2O5,kg/ha</t>
  </si>
  <si>
    <t>Mg, kg/ha</t>
  </si>
  <si>
    <t>Fe, ppm</t>
  </si>
  <si>
    <t>Mn, ppm</t>
  </si>
  <si>
    <t>Cu, ppm</t>
  </si>
  <si>
    <t>Zn, ppm</t>
  </si>
  <si>
    <t>Boron, ppm</t>
  </si>
  <si>
    <t>Na, kg/ha</t>
  </si>
  <si>
    <t>S, kg/ha</t>
  </si>
  <si>
    <t>Nitrate N,ppm</t>
  </si>
  <si>
    <t>% Nitrogen</t>
  </si>
  <si>
    <t>Salt,10^-3mho</t>
  </si>
  <si>
    <t>CEC, meq/100</t>
  </si>
  <si>
    <t>?</t>
  </si>
  <si>
    <t>Base Sat'n</t>
  </si>
  <si>
    <t>K%</t>
  </si>
  <si>
    <t>Ca%</t>
  </si>
  <si>
    <t>Mg%</t>
  </si>
  <si>
    <t>Na%</t>
  </si>
  <si>
    <t>H%</t>
  </si>
  <si>
    <t>L-</t>
  </si>
  <si>
    <t>H-</t>
  </si>
  <si>
    <t>M+</t>
  </si>
  <si>
    <t>Recommended Additions</t>
  </si>
  <si>
    <t>kg/ha</t>
  </si>
  <si>
    <t>Tonnes/ha</t>
  </si>
  <si>
    <t>Additions:</t>
  </si>
  <si>
    <t>Location:</t>
  </si>
  <si>
    <t>Tests are being done at Barrachois, Nova Scotia, 46-08-33.52N, 60-26-12.21W (Google Earth)</t>
  </si>
  <si>
    <t xml:space="preserve">This is a "disadvantaged soil", requiring lime and fertilizer to fit with "mainstream soil conditions." Other than the seaweed, there were  </t>
  </si>
  <si>
    <t>no soil nutrients or additives applied. It is proposed to add a soluble nitrogen fertilizer while watering during the growing season.</t>
  </si>
  <si>
    <t>Charcoal Assisted Growing Test, Corn Planted 15 June 2008.</t>
  </si>
  <si>
    <t>S+C vol.</t>
  </si>
  <si>
    <t>C Vol</t>
  </si>
  <si>
    <t>S Vol</t>
  </si>
  <si>
    <t>%C by Vol</t>
  </si>
  <si>
    <t>39.4 L =</t>
  </si>
  <si>
    <t>39.4/4.54</t>
  </si>
  <si>
    <t>Cubic Feet</t>
  </si>
  <si>
    <t>At 6" avg Depth</t>
  </si>
  <si>
    <t>Square feet coverage</t>
  </si>
  <si>
    <t>"Covers/acre=</t>
  </si>
  <si>
    <t>Such batches req'd</t>
  </si>
  <si>
    <t>Char content:</t>
  </si>
  <si>
    <t>Imperial Gallons</t>
  </si>
  <si>
    <t>kG/acre</t>
  </si>
  <si>
    <t>Lbs/Acre</t>
  </si>
  <si>
    <t>Tons/Acre</t>
  </si>
  <si>
    <t>litres</t>
  </si>
  <si>
    <t>RESULTS</t>
  </si>
  <si>
    <t>Height,cm</t>
  </si>
  <si>
    <t>kG Char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</si>
</sst>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Border="1" applyAlignment="1">
      <alignment/>
    </xf>
    <xf numFmtId="10" fontId="0" fillId="0" borderId="0" xfId="21" applyNumberFormat="1" applyBorder="1" applyAlignment="1">
      <alignment/>
    </xf>
    <xf numFmtId="166" fontId="0" fillId="4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64" fontId="0" fillId="5" borderId="0" xfId="0" applyNumberFormat="1" applyFill="1" applyAlignment="1">
      <alignment/>
    </xf>
    <xf numFmtId="9" fontId="0" fillId="6" borderId="0" xfId="21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152400</xdr:rowOff>
    </xdr:from>
    <xdr:to>
      <xdr:col>6</xdr:col>
      <xdr:colOff>590550</xdr:colOff>
      <xdr:row>7</xdr:row>
      <xdr:rowOff>28575</xdr:rowOff>
    </xdr:to>
    <xdr:sp>
      <xdr:nvSpPr>
        <xdr:cNvPr id="1" name="Oval 1"/>
        <xdr:cNvSpPr>
          <a:spLocks/>
        </xdr:cNvSpPr>
      </xdr:nvSpPr>
      <xdr:spPr>
        <a:xfrm>
          <a:off x="3895725" y="542925"/>
          <a:ext cx="6000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
   3</a:t>
          </a:r>
        </a:p>
      </xdr:txBody>
    </xdr:sp>
    <xdr:clientData/>
  </xdr:twoCellAnchor>
  <xdr:twoCellAnchor>
    <xdr:from>
      <xdr:col>8</xdr:col>
      <xdr:colOff>9525</xdr:colOff>
      <xdr:row>3</xdr:row>
      <xdr:rowOff>9525</xdr:rowOff>
    </xdr:from>
    <xdr:to>
      <xdr:col>9</xdr:col>
      <xdr:colOff>0</xdr:colOff>
      <xdr:row>7</xdr:row>
      <xdr:rowOff>47625</xdr:rowOff>
    </xdr:to>
    <xdr:sp>
      <xdr:nvSpPr>
        <xdr:cNvPr id="2" name="Oval 2"/>
        <xdr:cNvSpPr>
          <a:spLocks/>
        </xdr:cNvSpPr>
      </xdr:nvSpPr>
      <xdr:spPr>
        <a:xfrm>
          <a:off x="5133975" y="571500"/>
          <a:ext cx="600075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5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600075</xdr:colOff>
      <xdr:row>7</xdr:row>
      <xdr:rowOff>38100</xdr:rowOff>
    </xdr:to>
    <xdr:sp>
      <xdr:nvSpPr>
        <xdr:cNvPr id="3" name="Oval 3"/>
        <xdr:cNvSpPr>
          <a:spLocks/>
        </xdr:cNvSpPr>
      </xdr:nvSpPr>
      <xdr:spPr>
        <a:xfrm>
          <a:off x="4514850" y="561975"/>
          <a:ext cx="600075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4</a:t>
          </a:r>
        </a:p>
      </xdr:txBody>
    </xdr:sp>
    <xdr:clientData/>
  </xdr:twoCellAnchor>
  <xdr:twoCellAnchor>
    <xdr:from>
      <xdr:col>11</xdr:col>
      <xdr:colOff>600075</xdr:colOff>
      <xdr:row>3</xdr:row>
      <xdr:rowOff>0</xdr:rowOff>
    </xdr:from>
    <xdr:to>
      <xdr:col>12</xdr:col>
      <xdr:colOff>590550</xdr:colOff>
      <xdr:row>7</xdr:row>
      <xdr:rowOff>38100</xdr:rowOff>
    </xdr:to>
    <xdr:sp>
      <xdr:nvSpPr>
        <xdr:cNvPr id="4" name="Oval 4"/>
        <xdr:cNvSpPr>
          <a:spLocks/>
        </xdr:cNvSpPr>
      </xdr:nvSpPr>
      <xdr:spPr>
        <a:xfrm>
          <a:off x="7553325" y="561975"/>
          <a:ext cx="600075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9</a:t>
          </a:r>
        </a:p>
      </xdr:txBody>
    </xdr:sp>
    <xdr:clientData/>
  </xdr:twoCellAnchor>
  <xdr:twoCellAnchor>
    <xdr:from>
      <xdr:col>10</xdr:col>
      <xdr:colOff>600075</xdr:colOff>
      <xdr:row>3</xdr:row>
      <xdr:rowOff>0</xdr:rowOff>
    </xdr:from>
    <xdr:to>
      <xdr:col>11</xdr:col>
      <xdr:colOff>590550</xdr:colOff>
      <xdr:row>7</xdr:row>
      <xdr:rowOff>38100</xdr:rowOff>
    </xdr:to>
    <xdr:sp>
      <xdr:nvSpPr>
        <xdr:cNvPr id="5" name="Oval 5"/>
        <xdr:cNvSpPr>
          <a:spLocks/>
        </xdr:cNvSpPr>
      </xdr:nvSpPr>
      <xdr:spPr>
        <a:xfrm>
          <a:off x="6943725" y="561975"/>
          <a:ext cx="600075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8</a:t>
          </a:r>
        </a:p>
      </xdr:txBody>
    </xdr:sp>
    <xdr:clientData/>
  </xdr:twoCellAnchor>
  <xdr:twoCellAnchor>
    <xdr:from>
      <xdr:col>12</xdr:col>
      <xdr:colOff>600075</xdr:colOff>
      <xdr:row>2</xdr:row>
      <xdr:rowOff>152400</xdr:rowOff>
    </xdr:from>
    <xdr:to>
      <xdr:col>13</xdr:col>
      <xdr:colOff>590550</xdr:colOff>
      <xdr:row>7</xdr:row>
      <xdr:rowOff>28575</xdr:rowOff>
    </xdr:to>
    <xdr:sp>
      <xdr:nvSpPr>
        <xdr:cNvPr id="6" name="Oval 6"/>
        <xdr:cNvSpPr>
          <a:spLocks/>
        </xdr:cNvSpPr>
      </xdr:nvSpPr>
      <xdr:spPr>
        <a:xfrm>
          <a:off x="8162925" y="542925"/>
          <a:ext cx="6000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10</a:t>
          </a:r>
        </a:p>
      </xdr:txBody>
    </xdr:sp>
    <xdr:clientData/>
  </xdr:twoCellAnchor>
  <xdr:twoCellAnchor>
    <xdr:from>
      <xdr:col>8</xdr:col>
      <xdr:colOff>600075</xdr:colOff>
      <xdr:row>2</xdr:row>
      <xdr:rowOff>152400</xdr:rowOff>
    </xdr:from>
    <xdr:to>
      <xdr:col>9</xdr:col>
      <xdr:colOff>590550</xdr:colOff>
      <xdr:row>7</xdr:row>
      <xdr:rowOff>28575</xdr:rowOff>
    </xdr:to>
    <xdr:sp>
      <xdr:nvSpPr>
        <xdr:cNvPr id="7" name="Oval 7"/>
        <xdr:cNvSpPr>
          <a:spLocks/>
        </xdr:cNvSpPr>
      </xdr:nvSpPr>
      <xdr:spPr>
        <a:xfrm>
          <a:off x="5724525" y="542925"/>
          <a:ext cx="6000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6</a:t>
          </a:r>
        </a:p>
      </xdr:txBody>
    </xdr:sp>
    <xdr:clientData/>
  </xdr:twoCellAnchor>
  <xdr:twoCellAnchor>
    <xdr:from>
      <xdr:col>9</xdr:col>
      <xdr:colOff>600075</xdr:colOff>
      <xdr:row>2</xdr:row>
      <xdr:rowOff>152400</xdr:rowOff>
    </xdr:from>
    <xdr:to>
      <xdr:col>10</xdr:col>
      <xdr:colOff>590550</xdr:colOff>
      <xdr:row>7</xdr:row>
      <xdr:rowOff>28575</xdr:rowOff>
    </xdr:to>
    <xdr:sp>
      <xdr:nvSpPr>
        <xdr:cNvPr id="8" name="Oval 8"/>
        <xdr:cNvSpPr>
          <a:spLocks/>
        </xdr:cNvSpPr>
      </xdr:nvSpPr>
      <xdr:spPr>
        <a:xfrm>
          <a:off x="6334125" y="542925"/>
          <a:ext cx="6000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7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600075</xdr:colOff>
      <xdr:row>7</xdr:row>
      <xdr:rowOff>38100</xdr:rowOff>
    </xdr:to>
    <xdr:sp>
      <xdr:nvSpPr>
        <xdr:cNvPr id="9" name="Oval 9"/>
        <xdr:cNvSpPr>
          <a:spLocks/>
        </xdr:cNvSpPr>
      </xdr:nvSpPr>
      <xdr:spPr>
        <a:xfrm>
          <a:off x="3295650" y="561975"/>
          <a:ext cx="600075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2</a:t>
          </a:r>
        </a:p>
      </xdr:txBody>
    </xdr:sp>
    <xdr:clientData/>
  </xdr:twoCellAnchor>
  <xdr:twoCellAnchor>
    <xdr:from>
      <xdr:col>13</xdr:col>
      <xdr:colOff>600075</xdr:colOff>
      <xdr:row>2</xdr:row>
      <xdr:rowOff>152400</xdr:rowOff>
    </xdr:from>
    <xdr:to>
      <xdr:col>14</xdr:col>
      <xdr:colOff>590550</xdr:colOff>
      <xdr:row>7</xdr:row>
      <xdr:rowOff>28575</xdr:rowOff>
    </xdr:to>
    <xdr:sp>
      <xdr:nvSpPr>
        <xdr:cNvPr id="10" name="Oval 11"/>
        <xdr:cNvSpPr>
          <a:spLocks/>
        </xdr:cNvSpPr>
      </xdr:nvSpPr>
      <xdr:spPr>
        <a:xfrm>
          <a:off x="8772525" y="542925"/>
          <a:ext cx="6000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11</a:t>
          </a:r>
        </a:p>
      </xdr:txBody>
    </xdr:sp>
    <xdr:clientData/>
  </xdr:twoCellAnchor>
  <xdr:twoCellAnchor>
    <xdr:from>
      <xdr:col>14</xdr:col>
      <xdr:colOff>600075</xdr:colOff>
      <xdr:row>2</xdr:row>
      <xdr:rowOff>152400</xdr:rowOff>
    </xdr:from>
    <xdr:to>
      <xdr:col>15</xdr:col>
      <xdr:colOff>590550</xdr:colOff>
      <xdr:row>7</xdr:row>
      <xdr:rowOff>28575</xdr:rowOff>
    </xdr:to>
    <xdr:sp>
      <xdr:nvSpPr>
        <xdr:cNvPr id="11" name="Oval 12"/>
        <xdr:cNvSpPr>
          <a:spLocks/>
        </xdr:cNvSpPr>
      </xdr:nvSpPr>
      <xdr:spPr>
        <a:xfrm>
          <a:off x="9382125" y="542925"/>
          <a:ext cx="6000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12
</a:t>
          </a:r>
        </a:p>
      </xdr:txBody>
    </xdr:sp>
    <xdr:clientData/>
  </xdr:twoCellAnchor>
  <xdr:twoCellAnchor>
    <xdr:from>
      <xdr:col>3</xdr:col>
      <xdr:colOff>600075</xdr:colOff>
      <xdr:row>2</xdr:row>
      <xdr:rowOff>152400</xdr:rowOff>
    </xdr:from>
    <xdr:to>
      <xdr:col>4</xdr:col>
      <xdr:colOff>600075</xdr:colOff>
      <xdr:row>7</xdr:row>
      <xdr:rowOff>0</xdr:rowOff>
    </xdr:to>
    <xdr:sp>
      <xdr:nvSpPr>
        <xdr:cNvPr id="12" name="Oval 13"/>
        <xdr:cNvSpPr>
          <a:spLocks/>
        </xdr:cNvSpPr>
      </xdr:nvSpPr>
      <xdr:spPr>
        <a:xfrm>
          <a:off x="2676525" y="542925"/>
          <a:ext cx="609600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1</a:t>
          </a:r>
        </a:p>
      </xdr:txBody>
    </xdr:sp>
    <xdr:clientData/>
  </xdr:twoCellAnchor>
  <xdr:twoCellAnchor>
    <xdr:from>
      <xdr:col>17</xdr:col>
      <xdr:colOff>590550</xdr:colOff>
      <xdr:row>3</xdr:row>
      <xdr:rowOff>9525</xdr:rowOff>
    </xdr:from>
    <xdr:to>
      <xdr:col>18</xdr:col>
      <xdr:colOff>695325</xdr:colOff>
      <xdr:row>7</xdr:row>
      <xdr:rowOff>47625</xdr:rowOff>
    </xdr:to>
    <xdr:sp>
      <xdr:nvSpPr>
        <xdr:cNvPr id="13" name="Oval 14"/>
        <xdr:cNvSpPr>
          <a:spLocks/>
        </xdr:cNvSpPr>
      </xdr:nvSpPr>
      <xdr:spPr>
        <a:xfrm>
          <a:off x="11201400" y="571500"/>
          <a:ext cx="714375" cy="695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Seaweed
Seaweed
</a:t>
          </a:r>
        </a:p>
      </xdr:txBody>
    </xdr:sp>
    <xdr:clientData/>
  </xdr:twoCellAnchor>
  <xdr:twoCellAnchor>
    <xdr:from>
      <xdr:col>19</xdr:col>
      <xdr:colOff>0</xdr:colOff>
      <xdr:row>2</xdr:row>
      <xdr:rowOff>152400</xdr:rowOff>
    </xdr:from>
    <xdr:to>
      <xdr:col>19</xdr:col>
      <xdr:colOff>666750</xdr:colOff>
      <xdr:row>7</xdr:row>
      <xdr:rowOff>28575</xdr:rowOff>
    </xdr:to>
    <xdr:sp>
      <xdr:nvSpPr>
        <xdr:cNvPr id="14" name="Oval 15"/>
        <xdr:cNvSpPr>
          <a:spLocks/>
        </xdr:cNvSpPr>
      </xdr:nvSpPr>
      <xdr:spPr>
        <a:xfrm>
          <a:off x="11963400" y="542925"/>
          <a:ext cx="666750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Control
</a:t>
          </a:r>
        </a:p>
      </xdr:txBody>
    </xdr:sp>
    <xdr:clientData/>
  </xdr:twoCellAnchor>
  <xdr:twoCellAnchor>
    <xdr:from>
      <xdr:col>20</xdr:col>
      <xdr:colOff>28575</xdr:colOff>
      <xdr:row>2</xdr:row>
      <xdr:rowOff>142875</xdr:rowOff>
    </xdr:from>
    <xdr:to>
      <xdr:col>21</xdr:col>
      <xdr:colOff>19050</xdr:colOff>
      <xdr:row>7</xdr:row>
      <xdr:rowOff>19050</xdr:rowOff>
    </xdr:to>
    <xdr:sp>
      <xdr:nvSpPr>
        <xdr:cNvPr id="15" name="Oval 16"/>
        <xdr:cNvSpPr>
          <a:spLocks/>
        </xdr:cNvSpPr>
      </xdr:nvSpPr>
      <xdr:spPr>
        <a:xfrm>
          <a:off x="12687300" y="533400"/>
          <a:ext cx="6000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S + 
Char
</a:t>
          </a:r>
        </a:p>
      </xdr:txBody>
    </xdr:sp>
    <xdr:clientData/>
  </xdr:twoCellAnchor>
  <xdr:twoCellAnchor>
    <xdr:from>
      <xdr:col>21</xdr:col>
      <xdr:colOff>28575</xdr:colOff>
      <xdr:row>2</xdr:row>
      <xdr:rowOff>142875</xdr:rowOff>
    </xdr:from>
    <xdr:to>
      <xdr:col>22</xdr:col>
      <xdr:colOff>19050</xdr:colOff>
      <xdr:row>7</xdr:row>
      <xdr:rowOff>19050</xdr:rowOff>
    </xdr:to>
    <xdr:sp>
      <xdr:nvSpPr>
        <xdr:cNvPr id="16" name="Oval 17"/>
        <xdr:cNvSpPr>
          <a:spLocks/>
        </xdr:cNvSpPr>
      </xdr:nvSpPr>
      <xdr:spPr>
        <a:xfrm>
          <a:off x="13296900" y="533400"/>
          <a:ext cx="60007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Char
</a:t>
          </a:r>
        </a:p>
      </xdr:txBody>
    </xdr:sp>
    <xdr:clientData/>
  </xdr:twoCellAnchor>
  <xdr:twoCellAnchor>
    <xdr:from>
      <xdr:col>18</xdr:col>
      <xdr:colOff>361950</xdr:colOff>
      <xdr:row>7</xdr:row>
      <xdr:rowOff>57150</xdr:rowOff>
    </xdr:from>
    <xdr:to>
      <xdr:col>18</xdr:col>
      <xdr:colOff>609600</xdr:colOff>
      <xdr:row>15</xdr:row>
      <xdr:rowOff>123825</xdr:rowOff>
    </xdr:to>
    <xdr:sp>
      <xdr:nvSpPr>
        <xdr:cNvPr id="17" name="Line 18"/>
        <xdr:cNvSpPr>
          <a:spLocks/>
        </xdr:cNvSpPr>
      </xdr:nvSpPr>
      <xdr:spPr>
        <a:xfrm>
          <a:off x="11582400" y="1276350"/>
          <a:ext cx="247650" cy="13620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7</xdr:row>
      <xdr:rowOff>19050</xdr:rowOff>
    </xdr:from>
    <xdr:to>
      <xdr:col>19</xdr:col>
      <xdr:colOff>571500</xdr:colOff>
      <xdr:row>15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2306300" y="1238250"/>
          <a:ext cx="228600" cy="13906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333375</xdr:colOff>
      <xdr:row>7</xdr:row>
      <xdr:rowOff>9525</xdr:rowOff>
    </xdr:from>
    <xdr:to>
      <xdr:col>20</xdr:col>
      <xdr:colOff>495300</xdr:colOff>
      <xdr:row>15</xdr:row>
      <xdr:rowOff>133350</xdr:rowOff>
    </xdr:to>
    <xdr:sp>
      <xdr:nvSpPr>
        <xdr:cNvPr id="19" name="Line 20"/>
        <xdr:cNvSpPr>
          <a:spLocks/>
        </xdr:cNvSpPr>
      </xdr:nvSpPr>
      <xdr:spPr>
        <a:xfrm>
          <a:off x="12992100" y="1228725"/>
          <a:ext cx="161925" cy="14192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7</xdr:row>
      <xdr:rowOff>28575</xdr:rowOff>
    </xdr:from>
    <xdr:to>
      <xdr:col>21</xdr:col>
      <xdr:colOff>495300</xdr:colOff>
      <xdr:row>15</xdr:row>
      <xdr:rowOff>123825</xdr:rowOff>
    </xdr:to>
    <xdr:sp>
      <xdr:nvSpPr>
        <xdr:cNvPr id="20" name="Line 21"/>
        <xdr:cNvSpPr>
          <a:spLocks/>
        </xdr:cNvSpPr>
      </xdr:nvSpPr>
      <xdr:spPr>
        <a:xfrm>
          <a:off x="13630275" y="1247775"/>
          <a:ext cx="133350" cy="13906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16</xdr:row>
      <xdr:rowOff>95250</xdr:rowOff>
    </xdr:from>
    <xdr:to>
      <xdr:col>17</xdr:col>
      <xdr:colOff>504825</xdr:colOff>
      <xdr:row>16</xdr:row>
      <xdr:rowOff>95250</xdr:rowOff>
    </xdr:to>
    <xdr:sp>
      <xdr:nvSpPr>
        <xdr:cNvPr id="21" name="Line 22"/>
        <xdr:cNvSpPr>
          <a:spLocks/>
        </xdr:cNvSpPr>
      </xdr:nvSpPr>
      <xdr:spPr>
        <a:xfrm>
          <a:off x="10115550" y="2771775"/>
          <a:ext cx="10001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0"/>
  <sheetViews>
    <sheetView tabSelected="1" workbookViewId="0" topLeftCell="F1">
      <selection activeCell="Q17" sqref="Q17"/>
    </sheetView>
  </sheetViews>
  <sheetFormatPr defaultColWidth="9.140625" defaultRowHeight="12.75"/>
  <cols>
    <col min="2" max="2" width="9.7109375" style="0" customWidth="1"/>
    <col min="3" max="3" width="12.28125" style="0" customWidth="1"/>
    <col min="19" max="19" width="11.140625" style="0" customWidth="1"/>
    <col min="20" max="20" width="10.421875" style="0" customWidth="1"/>
  </cols>
  <sheetData>
    <row r="2" ht="18">
      <c r="C2" s="15" t="s">
        <v>62</v>
      </c>
    </row>
    <row r="3" ht="13.5" thickBot="1"/>
    <row r="4" spans="19:22" ht="13.5" thickTop="1">
      <c r="S4" s="19"/>
      <c r="T4" s="20"/>
      <c r="U4" s="20"/>
      <c r="V4" s="21"/>
    </row>
    <row r="5" spans="19:22" ht="12.75">
      <c r="S5" s="22"/>
      <c r="T5" s="6"/>
      <c r="U5" s="6"/>
      <c r="V5" s="23"/>
    </row>
    <row r="6" spans="19:22" ht="12.75">
      <c r="S6" s="22"/>
      <c r="T6" s="6"/>
      <c r="U6" s="6"/>
      <c r="V6" s="23"/>
    </row>
    <row r="7" spans="19:22" ht="12.75">
      <c r="S7" s="22"/>
      <c r="T7" s="6"/>
      <c r="U7" s="6"/>
      <c r="V7" s="23"/>
    </row>
    <row r="8" spans="19:22" ht="12.75">
      <c r="S8" s="22"/>
      <c r="T8" s="6"/>
      <c r="U8" s="6"/>
      <c r="V8" s="23"/>
    </row>
    <row r="9" spans="3:22" ht="12.75">
      <c r="C9" t="s">
        <v>2</v>
      </c>
      <c r="E9">
        <v>33</v>
      </c>
      <c r="F9">
        <v>33</v>
      </c>
      <c r="G9">
        <v>33</v>
      </c>
      <c r="H9">
        <v>33</v>
      </c>
      <c r="I9">
        <v>33</v>
      </c>
      <c r="J9">
        <v>33</v>
      </c>
      <c r="K9">
        <v>33</v>
      </c>
      <c r="L9">
        <v>33</v>
      </c>
      <c r="M9">
        <v>33</v>
      </c>
      <c r="N9">
        <v>33</v>
      </c>
      <c r="O9">
        <v>33</v>
      </c>
      <c r="P9">
        <v>33</v>
      </c>
      <c r="S9" s="22"/>
      <c r="T9" s="6"/>
      <c r="U9" s="6"/>
      <c r="V9" s="23"/>
    </row>
    <row r="10" spans="3:22" ht="12.75">
      <c r="C10" t="s">
        <v>5</v>
      </c>
      <c r="E10" s="1">
        <f>E9*0.9659</f>
        <v>31.8747</v>
      </c>
      <c r="F10" s="1">
        <f aca="true" t="shared" si="0" ref="F10:P10">F9*0.9659</f>
        <v>31.8747</v>
      </c>
      <c r="G10" s="1">
        <f t="shared" si="0"/>
        <v>31.8747</v>
      </c>
      <c r="H10" s="1">
        <f t="shared" si="0"/>
        <v>31.8747</v>
      </c>
      <c r="I10" s="1">
        <f t="shared" si="0"/>
        <v>31.8747</v>
      </c>
      <c r="J10" s="1">
        <f t="shared" si="0"/>
        <v>31.8747</v>
      </c>
      <c r="K10" s="1">
        <f t="shared" si="0"/>
        <v>31.8747</v>
      </c>
      <c r="L10" s="1">
        <f t="shared" si="0"/>
        <v>31.8747</v>
      </c>
      <c r="M10" s="1">
        <f t="shared" si="0"/>
        <v>31.8747</v>
      </c>
      <c r="N10" s="1">
        <f t="shared" si="0"/>
        <v>31.8747</v>
      </c>
      <c r="O10" s="1">
        <f t="shared" si="0"/>
        <v>31.8747</v>
      </c>
      <c r="P10" s="1">
        <f t="shared" si="0"/>
        <v>31.8747</v>
      </c>
      <c r="S10" s="22"/>
      <c r="T10" s="6"/>
      <c r="U10" s="6"/>
      <c r="V10" s="23"/>
    </row>
    <row r="11" spans="3:22" ht="12.75">
      <c r="C11" t="s">
        <v>3</v>
      </c>
      <c r="E11">
        <v>11</v>
      </c>
      <c r="F11">
        <v>0</v>
      </c>
      <c r="G11">
        <v>11</v>
      </c>
      <c r="H11">
        <v>0</v>
      </c>
      <c r="I11">
        <v>11</v>
      </c>
      <c r="J11">
        <v>0</v>
      </c>
      <c r="K11">
        <v>11</v>
      </c>
      <c r="L11">
        <v>0</v>
      </c>
      <c r="M11">
        <v>11</v>
      </c>
      <c r="N11">
        <v>0</v>
      </c>
      <c r="O11">
        <v>11</v>
      </c>
      <c r="P11">
        <v>0</v>
      </c>
      <c r="S11" s="22"/>
      <c r="T11" s="6"/>
      <c r="U11" s="6"/>
      <c r="V11" s="23"/>
    </row>
    <row r="12" spans="3:22" ht="12.75">
      <c r="C12" t="s">
        <v>6</v>
      </c>
      <c r="E12" s="8">
        <f>E11*0.4059</f>
        <v>4.4649</v>
      </c>
      <c r="F12" s="2">
        <f aca="true" t="shared" si="1" ref="F12:P12">F11*0.4059</f>
        <v>0</v>
      </c>
      <c r="G12" s="8">
        <f t="shared" si="1"/>
        <v>4.4649</v>
      </c>
      <c r="H12" s="2">
        <f t="shared" si="1"/>
        <v>0</v>
      </c>
      <c r="I12" s="8">
        <f t="shared" si="1"/>
        <v>4.4649</v>
      </c>
      <c r="J12" s="2">
        <f t="shared" si="1"/>
        <v>0</v>
      </c>
      <c r="K12" s="8">
        <f t="shared" si="1"/>
        <v>4.4649</v>
      </c>
      <c r="L12" s="2">
        <f t="shared" si="1"/>
        <v>0</v>
      </c>
      <c r="M12" s="8">
        <f t="shared" si="1"/>
        <v>4.4649</v>
      </c>
      <c r="N12" s="2">
        <f t="shared" si="1"/>
        <v>0</v>
      </c>
      <c r="O12" s="8">
        <f t="shared" si="1"/>
        <v>4.4649</v>
      </c>
      <c r="P12" s="2">
        <f t="shared" si="1"/>
        <v>0</v>
      </c>
      <c r="S12" s="22"/>
      <c r="T12" s="6"/>
      <c r="U12" s="6"/>
      <c r="V12" s="23"/>
    </row>
    <row r="13" spans="3:22" ht="12.75">
      <c r="C13" t="s">
        <v>4</v>
      </c>
      <c r="E13" s="9">
        <v>0</v>
      </c>
      <c r="F13" s="10">
        <f>F14/0.2989</f>
        <v>0</v>
      </c>
      <c r="G13" s="13">
        <f aca="true" t="shared" si="2" ref="G13:P13">G14/0.2989</f>
        <v>6.398400802944129</v>
      </c>
      <c r="H13" s="13">
        <f t="shared" si="2"/>
        <v>6.398400802944129</v>
      </c>
      <c r="I13" s="10">
        <f t="shared" si="2"/>
        <v>0</v>
      </c>
      <c r="J13" s="10">
        <f t="shared" si="2"/>
        <v>0</v>
      </c>
      <c r="K13" s="13">
        <f t="shared" si="2"/>
        <v>6.398400802944129</v>
      </c>
      <c r="L13" s="13">
        <f t="shared" si="2"/>
        <v>6.398400802944129</v>
      </c>
      <c r="M13" s="10">
        <f t="shared" si="2"/>
        <v>0</v>
      </c>
      <c r="N13" s="10">
        <f t="shared" si="2"/>
        <v>0</v>
      </c>
      <c r="O13" s="13">
        <f t="shared" si="2"/>
        <v>6.398400802944129</v>
      </c>
      <c r="P13" s="13">
        <f t="shared" si="2"/>
        <v>6.398400802944129</v>
      </c>
      <c r="Q13" s="4">
        <f>SUM(E13:P13)</f>
        <v>38.39040481766477</v>
      </c>
      <c r="R13" s="4" t="s">
        <v>15</v>
      </c>
      <c r="S13" s="22"/>
      <c r="T13" s="6"/>
      <c r="U13" s="6"/>
      <c r="V13" s="23"/>
    </row>
    <row r="14" spans="3:22" ht="12.75">
      <c r="C14" t="s">
        <v>10</v>
      </c>
      <c r="E14" s="9">
        <v>0</v>
      </c>
      <c r="F14" s="11">
        <f>F15*F10</f>
        <v>0</v>
      </c>
      <c r="G14" s="5">
        <f aca="true" t="shared" si="3" ref="G14:P14">G15*G10</f>
        <v>1.912482</v>
      </c>
      <c r="H14" s="5">
        <f t="shared" si="3"/>
        <v>1.912482</v>
      </c>
      <c r="I14" s="11">
        <f t="shared" si="3"/>
        <v>0</v>
      </c>
      <c r="J14" s="11">
        <f t="shared" si="3"/>
        <v>0</v>
      </c>
      <c r="K14" s="5">
        <f t="shared" si="3"/>
        <v>1.912482</v>
      </c>
      <c r="L14" s="5">
        <f t="shared" si="3"/>
        <v>1.912482</v>
      </c>
      <c r="M14" s="11">
        <f t="shared" si="3"/>
        <v>0</v>
      </c>
      <c r="N14" s="11">
        <f t="shared" si="3"/>
        <v>0</v>
      </c>
      <c r="O14" s="5">
        <f t="shared" si="3"/>
        <v>1.912482</v>
      </c>
      <c r="P14" s="5">
        <f t="shared" si="3"/>
        <v>1.912482</v>
      </c>
      <c r="Q14" s="11">
        <f>SUM(E14:P14)</f>
        <v>11.474892</v>
      </c>
      <c r="R14" s="9" t="s">
        <v>82</v>
      </c>
      <c r="S14" s="22"/>
      <c r="T14" s="6"/>
      <c r="U14" s="6"/>
      <c r="V14" s="23"/>
    </row>
    <row r="15" spans="3:22" ht="12.75">
      <c r="C15" t="s">
        <v>7</v>
      </c>
      <c r="E15" s="12">
        <v>0</v>
      </c>
      <c r="F15" s="12">
        <v>0</v>
      </c>
      <c r="G15" s="14">
        <v>0.06</v>
      </c>
      <c r="H15" s="14">
        <v>0.06</v>
      </c>
      <c r="I15" s="12">
        <v>0</v>
      </c>
      <c r="J15" s="12">
        <v>0</v>
      </c>
      <c r="K15" s="14">
        <v>0.06</v>
      </c>
      <c r="L15" s="14">
        <v>0.06</v>
      </c>
      <c r="M15" s="12">
        <v>0</v>
      </c>
      <c r="N15" s="12">
        <v>0</v>
      </c>
      <c r="O15" s="14">
        <v>0.06</v>
      </c>
      <c r="P15" s="14">
        <v>0.06</v>
      </c>
      <c r="S15" s="22"/>
      <c r="T15" s="6"/>
      <c r="U15" s="6"/>
      <c r="V15" s="23"/>
    </row>
    <row r="16" spans="2:22" ht="12.75">
      <c r="B16" s="3" t="s">
        <v>80</v>
      </c>
      <c r="S16" s="22"/>
      <c r="T16" s="6"/>
      <c r="U16" s="6"/>
      <c r="V16" s="23"/>
    </row>
    <row r="17" spans="2:22" ht="12.75">
      <c r="B17" s="18">
        <v>39642</v>
      </c>
      <c r="C17" t="s">
        <v>81</v>
      </c>
      <c r="E17">
        <v>57</v>
      </c>
      <c r="F17">
        <v>34</v>
      </c>
      <c r="G17">
        <v>57</v>
      </c>
      <c r="H17">
        <v>25</v>
      </c>
      <c r="I17">
        <v>65</v>
      </c>
      <c r="J17">
        <v>40</v>
      </c>
      <c r="K17">
        <v>34</v>
      </c>
      <c r="L17">
        <v>18</v>
      </c>
      <c r="M17">
        <v>43</v>
      </c>
      <c r="N17">
        <v>18</v>
      </c>
      <c r="O17">
        <v>63</v>
      </c>
      <c r="P17">
        <v>25</v>
      </c>
      <c r="S17" s="24">
        <f>(E17+I17+M17)/3</f>
        <v>55</v>
      </c>
      <c r="T17" s="16">
        <f>(F17+J17+N17)/3</f>
        <v>30.666666666666668</v>
      </c>
      <c r="U17" s="16">
        <f>(G17+K17+O17)/3</f>
        <v>51.333333333333336</v>
      </c>
      <c r="V17" s="25">
        <f>(H17+L17+P17)/3</f>
        <v>22.666666666666668</v>
      </c>
    </row>
    <row r="18" spans="19:22" ht="13.5" thickBot="1">
      <c r="S18" s="26"/>
      <c r="T18" s="27"/>
      <c r="U18" s="27"/>
      <c r="V18" s="28"/>
    </row>
    <row r="19" ht="13.5" thickTop="1"/>
    <row r="22" ht="12.75">
      <c r="N22">
        <f>1911/298.9</f>
        <v>6.39344262295082</v>
      </c>
    </row>
    <row r="23" spans="2:18" ht="12.75">
      <c r="B23" s="3" t="s">
        <v>58</v>
      </c>
      <c r="C23" t="s">
        <v>59</v>
      </c>
      <c r="R23" s="9"/>
    </row>
    <row r="24" spans="2:18" ht="12.75">
      <c r="B24" s="3" t="s">
        <v>8</v>
      </c>
      <c r="R24" s="9"/>
    </row>
    <row r="25" spans="2:18" ht="12.75">
      <c r="B25" s="3" t="s">
        <v>9</v>
      </c>
      <c r="C25" t="s">
        <v>0</v>
      </c>
      <c r="P25" t="s">
        <v>64</v>
      </c>
      <c r="Q25" s="4">
        <v>6.4</v>
      </c>
      <c r="R25" t="s">
        <v>79</v>
      </c>
    </row>
    <row r="26" spans="3:18" ht="12.75">
      <c r="C26" t="s">
        <v>1</v>
      </c>
      <c r="P26" t="s">
        <v>65</v>
      </c>
      <c r="Q26" s="4">
        <v>33</v>
      </c>
      <c r="R26" t="s">
        <v>79</v>
      </c>
    </row>
    <row r="27" spans="3:17" ht="12.75">
      <c r="C27" t="s">
        <v>14</v>
      </c>
      <c r="P27" t="s">
        <v>63</v>
      </c>
      <c r="Q27">
        <f>33+6.4</f>
        <v>39.4</v>
      </c>
    </row>
    <row r="28" spans="2:17" ht="12.75">
      <c r="B28" s="3" t="s">
        <v>13</v>
      </c>
      <c r="C28" t="s">
        <v>16</v>
      </c>
      <c r="P28" t="s">
        <v>66</v>
      </c>
      <c r="Q28">
        <f>Q25/Q27</f>
        <v>0.16243654822335027</v>
      </c>
    </row>
    <row r="29" spans="2:21" ht="12.75">
      <c r="B29" s="3" t="s">
        <v>18</v>
      </c>
      <c r="C29" t="s">
        <v>19</v>
      </c>
      <c r="R29" s="6"/>
      <c r="S29" s="6"/>
      <c r="T29" s="6"/>
      <c r="U29" s="6"/>
    </row>
    <row r="30" spans="3:21" ht="12.75">
      <c r="C30" t="s">
        <v>20</v>
      </c>
      <c r="P30" t="s">
        <v>67</v>
      </c>
      <c r="Q30" t="s">
        <v>68</v>
      </c>
      <c r="R30" s="16">
        <f>39.4/4.54</f>
        <v>8.678414096916299</v>
      </c>
      <c r="S30" s="6" t="s">
        <v>75</v>
      </c>
      <c r="T30" s="7"/>
      <c r="U30" s="6"/>
    </row>
    <row r="31" spans="2:21" ht="12.75">
      <c r="B31" s="3" t="s">
        <v>21</v>
      </c>
      <c r="C31" t="s">
        <v>22</v>
      </c>
      <c r="R31" s="6">
        <f>R30/6.24</f>
        <v>1.3907714898904324</v>
      </c>
      <c r="S31" s="6" t="s">
        <v>69</v>
      </c>
      <c r="T31" s="6"/>
      <c r="U31" s="6"/>
    </row>
    <row r="32" spans="3:21" ht="12.75">
      <c r="C32" t="s">
        <v>23</v>
      </c>
      <c r="P32" t="s">
        <v>70</v>
      </c>
      <c r="R32" s="6">
        <f>R31/0.5</f>
        <v>2.781542979780865</v>
      </c>
      <c r="S32" s="6" t="s">
        <v>71</v>
      </c>
      <c r="T32" s="6"/>
      <c r="U32" s="6"/>
    </row>
    <row r="33" spans="2:19" ht="12.75">
      <c r="B33" s="3" t="s">
        <v>11</v>
      </c>
      <c r="C33" t="s">
        <v>12</v>
      </c>
      <c r="P33" t="s">
        <v>72</v>
      </c>
      <c r="R33">
        <f>43560/R32</f>
        <v>15660.372791878175</v>
      </c>
      <c r="S33" s="17" t="s">
        <v>73</v>
      </c>
    </row>
    <row r="34" spans="3:19" ht="12.75">
      <c r="C34" t="s">
        <v>17</v>
      </c>
      <c r="P34" t="s">
        <v>74</v>
      </c>
      <c r="R34">
        <f>R33*1911/1000</f>
        <v>29926.972405279193</v>
      </c>
      <c r="S34" s="17" t="s">
        <v>76</v>
      </c>
    </row>
    <row r="35" spans="3:19" ht="12.75">
      <c r="C35" t="s">
        <v>24</v>
      </c>
      <c r="R35">
        <f>R34*2.2</f>
        <v>65839.33929161423</v>
      </c>
      <c r="S35" s="17" t="s">
        <v>77</v>
      </c>
    </row>
    <row r="36" spans="4:19" ht="12.75">
      <c r="D36" t="s">
        <v>26</v>
      </c>
      <c r="E36" t="s">
        <v>27</v>
      </c>
      <c r="F36" t="s">
        <v>54</v>
      </c>
      <c r="R36">
        <f>R35/2000</f>
        <v>32.91966964580712</v>
      </c>
      <c r="S36" s="17" t="s">
        <v>78</v>
      </c>
    </row>
    <row r="37" spans="3:4" ht="12.75">
      <c r="C37" t="s">
        <v>25</v>
      </c>
      <c r="D37">
        <v>6.3</v>
      </c>
    </row>
    <row r="38" spans="3:12" ht="12.75">
      <c r="C38" t="s">
        <v>28</v>
      </c>
      <c r="D38">
        <v>5.5</v>
      </c>
      <c r="K38">
        <f>55/31</f>
        <v>1.7741935483870968</v>
      </c>
      <c r="L38">
        <f>23/31</f>
        <v>0.7419354838709677</v>
      </c>
    </row>
    <row r="39" spans="3:11" ht="12.75">
      <c r="C39" t="s">
        <v>31</v>
      </c>
      <c r="D39">
        <v>188</v>
      </c>
      <c r="E39" t="s">
        <v>51</v>
      </c>
      <c r="F39">
        <v>250</v>
      </c>
      <c r="G39" t="s">
        <v>55</v>
      </c>
      <c r="K39">
        <f>51/31</f>
        <v>1.6451612903225807</v>
      </c>
    </row>
    <row r="40" spans="3:7" ht="12.75">
      <c r="C40" t="s">
        <v>29</v>
      </c>
      <c r="D40">
        <v>418</v>
      </c>
      <c r="E40" t="s">
        <v>52</v>
      </c>
      <c r="F40">
        <v>60</v>
      </c>
      <c r="G40" t="s">
        <v>55</v>
      </c>
    </row>
    <row r="41" spans="3:7" ht="12.75">
      <c r="C41" t="s">
        <v>30</v>
      </c>
      <c r="D41">
        <v>3710</v>
      </c>
      <c r="E41" t="s">
        <v>53</v>
      </c>
      <c r="F41">
        <v>6</v>
      </c>
      <c r="G41" t="s">
        <v>56</v>
      </c>
    </row>
    <row r="42" spans="3:5" ht="12.75">
      <c r="C42" t="s">
        <v>32</v>
      </c>
      <c r="D42">
        <v>431</v>
      </c>
      <c r="E42" t="s">
        <v>53</v>
      </c>
    </row>
    <row r="43" spans="3:4" ht="12.75">
      <c r="C43" t="s">
        <v>38</v>
      </c>
      <c r="D43">
        <v>44</v>
      </c>
    </row>
    <row r="44" spans="3:4" ht="12.75">
      <c r="C44" t="s">
        <v>39</v>
      </c>
      <c r="D44">
        <v>32</v>
      </c>
    </row>
    <row r="45" spans="3:4" ht="12.75">
      <c r="C45" t="s">
        <v>33</v>
      </c>
      <c r="D45">
        <v>203</v>
      </c>
    </row>
    <row r="46" spans="3:4" ht="12.75">
      <c r="C46" t="s">
        <v>34</v>
      </c>
      <c r="D46">
        <v>50</v>
      </c>
    </row>
    <row r="47" spans="3:4" ht="12.75">
      <c r="C47" t="s">
        <v>35</v>
      </c>
      <c r="D47">
        <v>8.43</v>
      </c>
    </row>
    <row r="48" spans="3:4" ht="12.75">
      <c r="C48" t="s">
        <v>36</v>
      </c>
      <c r="D48">
        <v>9.7</v>
      </c>
    </row>
    <row r="49" spans="3:4" ht="12.75">
      <c r="C49" t="s">
        <v>37</v>
      </c>
      <c r="D49">
        <v>0.42</v>
      </c>
    </row>
    <row r="50" spans="3:4" ht="12.75">
      <c r="C50" t="s">
        <v>40</v>
      </c>
      <c r="D50" t="s">
        <v>44</v>
      </c>
    </row>
    <row r="51" spans="3:4" ht="12.75">
      <c r="C51" t="s">
        <v>41</v>
      </c>
      <c r="D51" t="s">
        <v>44</v>
      </c>
    </row>
    <row r="52" spans="3:4" ht="12.75">
      <c r="C52" t="s">
        <v>42</v>
      </c>
      <c r="D52" t="s">
        <v>44</v>
      </c>
    </row>
    <row r="53" spans="3:4" ht="12.75">
      <c r="C53" t="s">
        <v>43</v>
      </c>
      <c r="D53">
        <v>13.8</v>
      </c>
    </row>
    <row r="54" spans="2:4" ht="12.75">
      <c r="B54" t="s">
        <v>45</v>
      </c>
      <c r="C54" t="s">
        <v>46</v>
      </c>
      <c r="D54">
        <v>3.2</v>
      </c>
    </row>
    <row r="55" spans="3:4" ht="12.75">
      <c r="C55" t="s">
        <v>47</v>
      </c>
      <c r="D55">
        <v>67.4</v>
      </c>
    </row>
    <row r="56" spans="3:4" ht="12.75">
      <c r="C56" t="s">
        <v>48</v>
      </c>
      <c r="D56">
        <v>13</v>
      </c>
    </row>
    <row r="57" spans="3:4" ht="12.75">
      <c r="C57" t="s">
        <v>49</v>
      </c>
      <c r="D57">
        <v>0.7</v>
      </c>
    </row>
    <row r="58" spans="3:4" ht="12.75">
      <c r="C58" t="s">
        <v>50</v>
      </c>
      <c r="D58">
        <v>15.7</v>
      </c>
    </row>
    <row r="59" spans="2:3" ht="12.75">
      <c r="B59" s="3" t="s">
        <v>57</v>
      </c>
      <c r="C59" t="s">
        <v>60</v>
      </c>
    </row>
    <row r="60" ht="12.75">
      <c r="C60" t="s">
        <v>61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Chisholm</dc:creator>
  <cp:keywords/>
  <dc:description/>
  <cp:lastModifiedBy>Kevin</cp:lastModifiedBy>
  <dcterms:created xsi:type="dcterms:W3CDTF">2008-06-09T01:26:30Z</dcterms:created>
  <dcterms:modified xsi:type="dcterms:W3CDTF">2011-10-05T18:09:35Z</dcterms:modified>
  <cp:category/>
  <cp:version/>
  <cp:contentType/>
  <cp:contentStatus/>
</cp:coreProperties>
</file>